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подпись'!$11:$12</definedName>
  </definedNames>
  <calcPr fullCalcOnLoad="1"/>
</workbook>
</file>

<file path=xl/sharedStrings.xml><?xml version="1.0" encoding="utf-8"?>
<sst xmlns="http://schemas.openxmlformats.org/spreadsheetml/2006/main" count="169" uniqueCount="162">
  <si>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</si>
  <si>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</si>
  <si>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</si>
  <si>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</si>
  <si>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</si>
  <si>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</si>
  <si>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</si>
  <si>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</si>
  <si>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</si>
  <si>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</si>
  <si>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</si>
  <si>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</si>
  <si>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</si>
  <si>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</si>
  <si>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</si>
  <si>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</si>
  <si>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</si>
  <si>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</si>
  <si>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</si>
  <si>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</si>
  <si>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</si>
  <si>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</si>
  <si>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</si>
  <si>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</si>
  <si>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</si>
  <si>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</si>
  <si>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</si>
  <si>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</si>
  <si>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</si>
  <si>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</si>
  <si>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</si>
  <si>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</si>
  <si>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</si>
  <si>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</si>
  <si>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</si>
  <si>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</si>
  <si>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</si>
  <si>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</si>
  <si>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</si>
  <si>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</si>
  <si>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</si>
  <si>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</si>
  <si>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</si>
  <si>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</si>
  <si>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</si>
  <si>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</si>
  <si>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</si>
  <si>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</si>
  <si>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</si>
  <si>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</si>
  <si>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</si>
  <si>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</si>
  <si>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</si>
  <si>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</si>
  <si>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</si>
  <si>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</si>
  <si>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</si>
  <si>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</si>
  <si>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</si>
  <si>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</si>
  <si>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</si>
  <si>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</si>
  <si>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</si>
  <si>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</si>
  <si>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</si>
  <si>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</si>
  <si>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</si>
  <si>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</si>
  <si>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</si>
  <si>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</si>
  <si>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</si>
  <si>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</si>
  <si>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</si>
  <si>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</si>
  <si>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</si>
  <si>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</si>
  <si>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</si>
  <si>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</si>
  <si>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</si>
  <si>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</si>
  <si>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</si>
  <si>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</si>
  <si>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</si>
  <si>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</si>
  <si>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</si>
  <si>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</si>
  <si>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</si>
  <si>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</si>
  <si>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</si>
  <si>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</si>
  <si>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</si>
  <si>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</si>
  <si>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</si>
  <si>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</si>
  <si>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</si>
  <si>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</si>
  <si>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</si>
  <si>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</si>
  <si>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</si>
  <si>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</si>
  <si>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</si>
  <si>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</si>
  <si>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</si>
  <si>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</si>
  <si>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</si>
  <si>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</si>
  <si>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</si>
  <si>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</si>
  <si>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</si>
  <si>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</si>
  <si>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</si>
  <si>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</si>
  <si>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</si>
  <si>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</si>
  <si>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>0703</t>
  </si>
  <si>
    <t>Начальное профессиональное образование</t>
  </si>
  <si>
    <t>0105</t>
  </si>
  <si>
    <t>Судебная система</t>
  </si>
  <si>
    <t>Бюджетные назначения на 2019 год</t>
  </si>
  <si>
    <t>% исполнения 2019 года к 2018 году</t>
  </si>
  <si>
    <t xml:space="preserve">Источники финансирования дефицита бюджета </t>
  </si>
  <si>
    <t xml:space="preserve">             в 3,8 р.б.</t>
  </si>
  <si>
    <t>Наименование категории работников</t>
  </si>
  <si>
    <t>Муниципальные служащие</t>
  </si>
  <si>
    <t>Приложение №1</t>
  </si>
  <si>
    <t>Приложение №2</t>
  </si>
  <si>
    <t xml:space="preserve">Глава Турковского муниципального района                                                                                                           А.В.Никитин 
</t>
  </si>
  <si>
    <t>Сведения о численности муниципальных служащих, работников подведомственных муниципальных учреждений и затратах на их денежное содержание (приложение 1) и исполнении бюджета Турковского муниципального района (приложение 2) за 9 месяцев 2019 года. (Постановление Главы администрации Турковского муниципального района от 11.08.2008г.№417)</t>
  </si>
  <si>
    <t>Среднесписочная численность работников за 9 месяцев 2019 года, человек</t>
  </si>
  <si>
    <t>Кассовые расходы на заработную плату и начисления на нее за 9 месяцев 2019 года (тыс.руб)</t>
  </si>
  <si>
    <t>Сведения об исполнении бюджета Турковского муниципального  района Саратовской области 
за  9 месяцев 2019 года</t>
  </si>
  <si>
    <t>Кассовое исполнение
 за   январь-сентябрь 2018 год</t>
  </si>
  <si>
    <t>Кассовое исполнение
 за  январь-сентябрь 2019 года</t>
  </si>
  <si>
    <t>1 00 00000 00 0000 000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</si>
  <si>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</si>
  <si>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</si>
  <si>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</si>
  <si>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</si>
  <si>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</si>
  <si>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1 05 02000 00 0000 110</t>
  </si>
  <si>
    <t>1 05 03000 00 0000 110</t>
  </si>
  <si>
    <t>1 05 04000 02 0000 110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</si>
  <si>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</si>
  <si>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</si>
  <si>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</si>
  <si>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Неналоговые доходы</t>
  </si>
  <si>
    <t>1 11 05010 00 0000 120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</si>
  <si>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</si>
  <si>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</si>
  <si>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</si>
  <si>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</si>
  <si>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</si>
  <si>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</si>
  <si>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</si>
  <si>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</si>
  <si>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2 19 00000 00 0000 000</t>
  </si>
  <si>
    <t>доходы,получаемые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</si>
  <si>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</si>
  <si>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бюджетных и автономных учреждений)</t>
  </si>
  <si>
    <t>0406</t>
  </si>
  <si>
    <t>Водное хозяйство</t>
  </si>
  <si>
    <t>Работники муниципальных учреждений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</si>
</sst>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justify" wrapText="1" indent="3"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left" wrapText="1" indent="3" readingOrder="1"/>
    </xf>
    <xf numFmtId="0" fontId="0" fillId="33" borderId="10" xfId="0" applyFont="1" applyFill="1" applyBorder="1" applyAlignment="1">
      <alignment horizontal="left" wrapText="1" indent="3"/>
    </xf>
    <xf numFmtId="173" fontId="0" fillId="33" borderId="10" xfId="0" applyNumberFormat="1" applyFill="1" applyBorder="1" applyAlignment="1">
      <alignment horizontal="left" wrapText="1" indent="3" readingOrder="1"/>
    </xf>
    <xf numFmtId="173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7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 indent="3"/>
    </xf>
    <xf numFmtId="49" fontId="0" fillId="0" borderId="10" xfId="0" applyNumberFormat="1" applyBorder="1" applyAlignment="1">
      <alignment horizontal="center"/>
    </xf>
    <xf numFmtId="172" fontId="2" fillId="33" borderId="10" xfId="0" applyNumberFormat="1" applyFont="1" applyFill="1" applyBorder="1" applyAlignment="1">
      <alignment vertical="top" wrapText="1"/>
    </xf>
    <xf numFmtId="172" fontId="0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justify" wrapText="1" indent="3"/>
    </xf>
    <xf numFmtId="0" fontId="2" fillId="33" borderId="10" xfId="0" applyFont="1" applyFill="1" applyBorder="1" applyAlignment="1">
      <alignment horizontal="left" vertical="justify" wrapText="1" indent="3"/>
    </xf>
    <xf numFmtId="0" fontId="2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 readingOrder="1"/>
    </xf>
    <xf numFmtId="0" fontId="2" fillId="33" borderId="10" xfId="0" applyFont="1" applyFill="1" applyBorder="1" applyAlignment="1">
      <alignment horizontal="left" vertical="top" wrapText="1" indent="3"/>
    </xf>
    <xf numFmtId="0" fontId="0" fillId="33" borderId="10" xfId="0" applyFont="1" applyFill="1" applyBorder="1" applyAlignment="1">
      <alignment horizontal="left" vertical="top" wrapText="1" indent="3"/>
    </xf>
    <xf numFmtId="0" fontId="2" fillId="33" borderId="10" xfId="0" applyFont="1" applyFill="1" applyBorder="1" applyAlignment="1">
      <alignment horizontal="left" wrapText="1" indent="3"/>
    </xf>
    <xf numFmtId="172" fontId="0" fillId="0" borderId="10" xfId="0" applyNumberForma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4" xfId="0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="110" zoomScaleNormal="110" zoomScalePageLayoutView="0" workbookViewId="0" topLeftCell="A70">
      <selection activeCell="A7" sqref="A7:G10"/>
    </sheetView>
  </sheetViews>
  <sheetFormatPr defaultColWidth="9.140625" defaultRowHeight="12"/>
  <cols>
    <col min="1" max="1" width="22.28125" style="0" customWidth="1"/>
    <col min="2" max="2" width="48.7109375" style="5" customWidth="1"/>
    <col min="3" max="3" width="17.7109375" style="5" customWidth="1"/>
    <col min="4" max="4" width="16.7109375" style="5" customWidth="1"/>
    <col min="5" max="5" width="16.00390625" style="5" customWidth="1"/>
    <col min="6" max="7" width="14.8515625" style="6" customWidth="1"/>
    <col min="8" max="8" width="8.421875" style="1" customWidth="1"/>
    <col min="9" max="9" width="7.421875" style="1" customWidth="1"/>
    <col min="10" max="10" width="11.7109375" style="1" bestFit="1" customWidth="1"/>
    <col min="11" max="11" width="9.28125" style="1" customWidth="1"/>
  </cols>
  <sheetData>
    <row r="1" spans="1:7" s="1" customFormat="1" ht="66.75" customHeight="1">
      <c r="A1" s="72" t="s">
        <v>127</v>
      </c>
      <c r="B1" s="72"/>
      <c r="C1" s="72"/>
      <c r="D1" s="72"/>
      <c r="E1" s="72"/>
      <c r="F1" s="72"/>
      <c r="G1" s="72"/>
    </row>
    <row r="2" spans="1:7" s="1" customFormat="1" ht="18" customHeight="1">
      <c r="A2" s="62" t="s">
        <v>124</v>
      </c>
      <c r="B2" s="62"/>
      <c r="C2" s="62"/>
      <c r="D2" s="62"/>
      <c r="E2" s="62"/>
      <c r="F2" s="62"/>
      <c r="G2" s="62"/>
    </row>
    <row r="3" spans="1:7" s="1" customFormat="1" ht="45" customHeight="1">
      <c r="A3" s="59" t="s">
        <v>122</v>
      </c>
      <c r="B3" s="73"/>
      <c r="C3" s="59" t="s">
        <v>128</v>
      </c>
      <c r="D3" s="74"/>
      <c r="E3" s="73"/>
      <c r="F3" s="59" t="s">
        <v>129</v>
      </c>
      <c r="G3" s="73"/>
    </row>
    <row r="4" spans="1:7" s="1" customFormat="1" ht="36" customHeight="1">
      <c r="A4" s="59" t="s">
        <v>123</v>
      </c>
      <c r="B4" s="73"/>
      <c r="C4" s="65">
        <v>47</v>
      </c>
      <c r="D4" s="66"/>
      <c r="E4" s="60"/>
      <c r="F4" s="65">
        <v>11490.2</v>
      </c>
      <c r="G4" s="60"/>
    </row>
    <row r="5" spans="1:7" s="1" customFormat="1" ht="37.5" customHeight="1">
      <c r="A5" s="59" t="s">
        <v>161</v>
      </c>
      <c r="B5" s="60"/>
      <c r="C5" s="65">
        <v>550</v>
      </c>
      <c r="D5" s="66"/>
      <c r="E5" s="60"/>
      <c r="F5" s="65">
        <v>107483.7</v>
      </c>
      <c r="G5" s="60"/>
    </row>
    <row r="6" spans="1:7" s="1" customFormat="1" ht="20.25" customHeight="1">
      <c r="A6" s="61"/>
      <c r="B6" s="61"/>
      <c r="C6" s="61"/>
      <c r="D6" s="61"/>
      <c r="E6" s="61"/>
      <c r="F6" s="67" t="s">
        <v>125</v>
      </c>
      <c r="G6" s="67"/>
    </row>
    <row r="7" spans="1:7" s="1" customFormat="1" ht="4.5" customHeight="1">
      <c r="A7" s="70" t="s">
        <v>130</v>
      </c>
      <c r="B7" s="70"/>
      <c r="C7" s="70"/>
      <c r="D7" s="70"/>
      <c r="E7" s="70"/>
      <c r="F7" s="70"/>
      <c r="G7" s="70"/>
    </row>
    <row r="8" spans="1:7" s="1" customFormat="1" ht="0.75" customHeight="1">
      <c r="A8" s="70"/>
      <c r="B8" s="70"/>
      <c r="C8" s="70"/>
      <c r="D8" s="70"/>
      <c r="E8" s="70"/>
      <c r="F8" s="70"/>
      <c r="G8" s="70"/>
    </row>
    <row r="9" spans="1:7" ht="46.5" customHeight="1">
      <c r="A9" s="70"/>
      <c r="B9" s="70"/>
      <c r="C9" s="70"/>
      <c r="D9" s="70"/>
      <c r="E9" s="70"/>
      <c r="F9" s="70"/>
      <c r="G9" s="70"/>
    </row>
    <row r="10" spans="1:7" s="1" customFormat="1" ht="11.25">
      <c r="A10" s="71"/>
      <c r="B10" s="71"/>
      <c r="C10" s="71"/>
      <c r="D10" s="71"/>
      <c r="E10" s="71"/>
      <c r="F10" s="71"/>
      <c r="G10" s="71"/>
    </row>
    <row r="11" spans="1:11" s="2" customFormat="1" ht="63" customHeight="1">
      <c r="A11" s="13" t="s">
        <v>47</v>
      </c>
      <c r="B11" s="14" t="s">
        <v>7</v>
      </c>
      <c r="C11" s="50" t="s">
        <v>131</v>
      </c>
      <c r="D11" s="46" t="s">
        <v>118</v>
      </c>
      <c r="E11" s="50" t="s">
        <v>132</v>
      </c>
      <c r="F11" s="14" t="s">
        <v>4</v>
      </c>
      <c r="G11" s="46" t="s">
        <v>119</v>
      </c>
      <c r="H11" s="1"/>
      <c r="I11" s="1"/>
      <c r="J11" s="1"/>
      <c r="K11" s="1"/>
    </row>
    <row r="12" spans="1:11" s="2" customFormat="1" ht="12" customHeigh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"/>
      <c r="I12" s="1"/>
      <c r="J12" s="1"/>
      <c r="K12" s="1"/>
    </row>
    <row r="13" spans="1:11" s="2" customFormat="1" ht="12" customHeight="1">
      <c r="A13" s="13"/>
      <c r="B13" s="68" t="s">
        <v>5</v>
      </c>
      <c r="C13" s="68"/>
      <c r="D13" s="69"/>
      <c r="E13" s="69"/>
      <c r="F13" s="69"/>
      <c r="G13" s="15"/>
      <c r="H13" s="1"/>
      <c r="I13" s="1"/>
      <c r="J13" s="1"/>
      <c r="K13" s="1"/>
    </row>
    <row r="14" spans="1:7" ht="11.25">
      <c r="A14" s="16" t="s">
        <v>133</v>
      </c>
      <c r="B14" s="17" t="s">
        <v>26</v>
      </c>
      <c r="C14" s="9">
        <f>C15+C28</f>
        <v>29243.5</v>
      </c>
      <c r="D14" s="9">
        <f>D15+D28</f>
        <v>58039.9</v>
      </c>
      <c r="E14" s="9">
        <f>E15+E28</f>
        <v>49373.3</v>
      </c>
      <c r="F14" s="18">
        <f>E14/D14*100</f>
        <v>85.06785849045227</v>
      </c>
      <c r="G14" s="18">
        <f>E14/C14*100</f>
        <v>168.83512575444118</v>
      </c>
    </row>
    <row r="15" spans="1:7" ht="11.25">
      <c r="A15" s="16"/>
      <c r="B15" s="17" t="s">
        <v>134</v>
      </c>
      <c r="C15" s="9">
        <f>C16+C18+C20+C24</f>
        <v>23180.4</v>
      </c>
      <c r="D15" s="9">
        <f>D16+D18+D20+D24</f>
        <v>36060.700000000004</v>
      </c>
      <c r="E15" s="9">
        <f>E16+E18+E20+E24</f>
        <v>27423.7</v>
      </c>
      <c r="F15" s="18">
        <f aca="true" t="shared" si="0" ref="F15:F28">E15/D15*100</f>
        <v>76.04871785628121</v>
      </c>
      <c r="G15" s="18">
        <f aca="true" t="shared" si="1" ref="G15:G32">E15/C15*100</f>
        <v>118.30555124156615</v>
      </c>
    </row>
    <row r="16" spans="1:7" ht="11.25">
      <c r="A16" s="16" t="s">
        <v>31</v>
      </c>
      <c r="B16" s="52" t="s">
        <v>9</v>
      </c>
      <c r="C16" s="9">
        <f>C17</f>
        <v>11365</v>
      </c>
      <c r="D16" s="9">
        <f>D17</f>
        <v>18095.6</v>
      </c>
      <c r="E16" s="9">
        <f>E17</f>
        <v>11798.8</v>
      </c>
      <c r="F16" s="18">
        <f t="shared" si="0"/>
        <v>65.20259068502841</v>
      </c>
      <c r="G16" s="18">
        <f t="shared" si="1"/>
        <v>103.81698196216453</v>
      </c>
    </row>
    <row r="17" spans="1:7" ht="11.25">
      <c r="A17" s="16" t="s">
        <v>135</v>
      </c>
      <c r="B17" s="51" t="s">
        <v>136</v>
      </c>
      <c r="C17" s="19">
        <v>11365</v>
      </c>
      <c r="D17" s="8">
        <v>18095.6</v>
      </c>
      <c r="E17" s="7">
        <v>11798.8</v>
      </c>
      <c r="F17" s="18">
        <f t="shared" si="0"/>
        <v>65.20259068502841</v>
      </c>
      <c r="G17" s="18">
        <f t="shared" si="1"/>
        <v>103.81698196216453</v>
      </c>
    </row>
    <row r="18" spans="1:7" ht="38.25" customHeight="1">
      <c r="A18" s="16" t="s">
        <v>32</v>
      </c>
      <c r="B18" s="53" t="s">
        <v>10</v>
      </c>
      <c r="C18" s="9">
        <f>C19</f>
        <v>7504.3</v>
      </c>
      <c r="D18" s="9">
        <f>D19</f>
        <v>10904.7</v>
      </c>
      <c r="E18" s="9">
        <f>E19</f>
        <v>8581.2</v>
      </c>
      <c r="F18" s="18">
        <f t="shared" si="0"/>
        <v>78.69267380120498</v>
      </c>
      <c r="G18" s="18">
        <f t="shared" si="1"/>
        <v>114.35043908159324</v>
      </c>
    </row>
    <row r="19" spans="1:7" ht="38.25" customHeight="1">
      <c r="A19" s="16" t="s">
        <v>137</v>
      </c>
      <c r="B19" s="54" t="s">
        <v>138</v>
      </c>
      <c r="C19" s="29">
        <v>7504.3</v>
      </c>
      <c r="D19" s="8">
        <v>10904.7</v>
      </c>
      <c r="E19" s="7">
        <v>8581.2</v>
      </c>
      <c r="F19" s="18">
        <f t="shared" si="0"/>
        <v>78.69267380120498</v>
      </c>
      <c r="G19" s="18">
        <f t="shared" si="1"/>
        <v>114.35043908159324</v>
      </c>
    </row>
    <row r="20" spans="1:7" ht="11.25">
      <c r="A20" s="16" t="s">
        <v>33</v>
      </c>
      <c r="B20" s="55" t="s">
        <v>11</v>
      </c>
      <c r="C20" s="9">
        <f>C21+C22+C23</f>
        <v>3862.2000000000003</v>
      </c>
      <c r="D20" s="9">
        <f>D21+D22+D23</f>
        <v>6442.6</v>
      </c>
      <c r="E20" s="9">
        <f>E21+E22+E23</f>
        <v>6550.7</v>
      </c>
      <c r="F20" s="18">
        <f t="shared" si="0"/>
        <v>101.67789401794305</v>
      </c>
      <c r="G20" s="18">
        <f t="shared" si="1"/>
        <v>169.61058464087824</v>
      </c>
    </row>
    <row r="21" spans="1:7" ht="22.5">
      <c r="A21" s="16" t="s">
        <v>139</v>
      </c>
      <c r="B21" s="56" t="s">
        <v>142</v>
      </c>
      <c r="C21" s="21">
        <v>1460.4</v>
      </c>
      <c r="D21" s="8">
        <v>1912.4</v>
      </c>
      <c r="E21" s="7">
        <v>1442.6</v>
      </c>
      <c r="F21" s="18">
        <f t="shared" si="0"/>
        <v>75.43400962141811</v>
      </c>
      <c r="G21" s="18">
        <f t="shared" si="1"/>
        <v>98.78115584771294</v>
      </c>
    </row>
    <row r="22" spans="1:7" ht="11.25">
      <c r="A22" s="16" t="s">
        <v>140</v>
      </c>
      <c r="B22" s="41" t="s">
        <v>143</v>
      </c>
      <c r="C22" s="21">
        <v>2401.8</v>
      </c>
      <c r="D22" s="8">
        <v>4530.2</v>
      </c>
      <c r="E22" s="7">
        <v>5096.4</v>
      </c>
      <c r="F22" s="18">
        <f t="shared" si="0"/>
        <v>112.4983444439539</v>
      </c>
      <c r="G22" s="18">
        <f t="shared" si="1"/>
        <v>212.19085685735695</v>
      </c>
    </row>
    <row r="23" spans="1:7" ht="22.5">
      <c r="A23" s="16" t="s">
        <v>141</v>
      </c>
      <c r="B23" s="41" t="s">
        <v>144</v>
      </c>
      <c r="C23" s="21">
        <v>0</v>
      </c>
      <c r="D23" s="8"/>
      <c r="E23" s="7">
        <v>11.7</v>
      </c>
      <c r="F23" s="18" t="e">
        <f t="shared" si="0"/>
        <v>#DIV/0!</v>
      </c>
      <c r="G23" s="18" t="e">
        <f t="shared" si="1"/>
        <v>#DIV/0!</v>
      </c>
    </row>
    <row r="24" spans="1:7" ht="15.75" customHeight="1">
      <c r="A24" s="16" t="s">
        <v>48</v>
      </c>
      <c r="B24" s="55" t="s">
        <v>13</v>
      </c>
      <c r="C24" s="9">
        <v>448.9</v>
      </c>
      <c r="D24" s="9">
        <v>617.8</v>
      </c>
      <c r="E24" s="9">
        <v>493</v>
      </c>
      <c r="F24" s="18">
        <f t="shared" si="0"/>
        <v>79.79928779540305</v>
      </c>
      <c r="G24" s="18">
        <f t="shared" si="1"/>
        <v>109.82401425707285</v>
      </c>
    </row>
    <row r="25" spans="1:7" ht="1.5" customHeight="1" hidden="1">
      <c r="A25" s="16"/>
      <c r="B25" s="20" t="s">
        <v>12</v>
      </c>
      <c r="C25" s="20"/>
      <c r="D25" s="8"/>
      <c r="E25" s="7"/>
      <c r="F25" s="18" t="e">
        <f t="shared" si="0"/>
        <v>#DIV/0!</v>
      </c>
      <c r="G25" s="18" t="e">
        <f t="shared" si="1"/>
        <v>#DIV/0!</v>
      </c>
    </row>
    <row r="26" spans="1:11" s="3" customFormat="1" ht="11.25" customHeight="1" hidden="1">
      <c r="A26" s="22"/>
      <c r="B26" s="21" t="s">
        <v>13</v>
      </c>
      <c r="C26" s="21"/>
      <c r="D26" s="8"/>
      <c r="E26" s="7"/>
      <c r="F26" s="18" t="e">
        <f t="shared" si="0"/>
        <v>#DIV/0!</v>
      </c>
      <c r="G26" s="18" t="e">
        <f t="shared" si="1"/>
        <v>#DIV/0!</v>
      </c>
      <c r="H26" s="1"/>
      <c r="I26" s="1"/>
      <c r="J26" s="1"/>
      <c r="K26" s="1"/>
    </row>
    <row r="27" spans="1:7" ht="2.25" customHeight="1" hidden="1">
      <c r="A27" s="16"/>
      <c r="B27" s="21" t="s">
        <v>14</v>
      </c>
      <c r="C27" s="21"/>
      <c r="D27" s="8"/>
      <c r="E27" s="7"/>
      <c r="F27" s="18" t="e">
        <f t="shared" si="0"/>
        <v>#DIV/0!</v>
      </c>
      <c r="G27" s="18" t="e">
        <f t="shared" si="1"/>
        <v>#DIV/0!</v>
      </c>
    </row>
    <row r="28" spans="1:7" ht="15" customHeight="1">
      <c r="A28" s="16"/>
      <c r="B28" s="55" t="s">
        <v>145</v>
      </c>
      <c r="C28" s="9">
        <f>C29+C33+C34+C35+C39+C40</f>
        <v>6063.1</v>
      </c>
      <c r="D28" s="9">
        <f>D29+D33+D34+D35+D39+D40</f>
        <v>21979.199999999997</v>
      </c>
      <c r="E28" s="9">
        <f>E29+E33+E34+E35+E39+E40</f>
        <v>21949.6</v>
      </c>
      <c r="F28" s="18">
        <f t="shared" si="0"/>
        <v>99.8653272184611</v>
      </c>
      <c r="G28" s="18">
        <f t="shared" si="1"/>
        <v>362.0194290049644</v>
      </c>
    </row>
    <row r="29" spans="1:7" ht="35.25" customHeight="1">
      <c r="A29" s="16" t="s">
        <v>34</v>
      </c>
      <c r="B29" s="55" t="s">
        <v>15</v>
      </c>
      <c r="C29" s="9">
        <f>C31+C32</f>
        <v>2529.8</v>
      </c>
      <c r="D29" s="9">
        <f>D31+D32</f>
        <v>3714.6</v>
      </c>
      <c r="E29" s="9">
        <f>E31+E32</f>
        <v>2234.7</v>
      </c>
      <c r="F29" s="18">
        <f aca="true" t="shared" si="2" ref="F29:F39">E29/D29*100</f>
        <v>60.15990954611532</v>
      </c>
      <c r="G29" s="18">
        <f t="shared" si="1"/>
        <v>88.3350462487153</v>
      </c>
    </row>
    <row r="30" spans="1:7" ht="22.5" customHeight="1" hidden="1">
      <c r="A30" s="16"/>
      <c r="B30" s="21" t="s">
        <v>16</v>
      </c>
      <c r="C30" s="21"/>
      <c r="D30" s="8"/>
      <c r="E30" s="7"/>
      <c r="F30" s="18" t="e">
        <f t="shared" si="2"/>
        <v>#DIV/0!</v>
      </c>
      <c r="G30" s="18" t="e">
        <f t="shared" si="1"/>
        <v>#DIV/0!</v>
      </c>
    </row>
    <row r="31" spans="1:7" ht="63" customHeight="1">
      <c r="A31" s="16" t="s">
        <v>146</v>
      </c>
      <c r="B31" s="41" t="s">
        <v>156</v>
      </c>
      <c r="C31" s="21">
        <v>2144</v>
      </c>
      <c r="D31" s="8">
        <v>3250</v>
      </c>
      <c r="E31" s="7">
        <v>1876</v>
      </c>
      <c r="F31" s="18">
        <f t="shared" si="2"/>
        <v>57.723076923076924</v>
      </c>
      <c r="G31" s="18">
        <f t="shared" si="1"/>
        <v>87.5</v>
      </c>
    </row>
    <row r="32" spans="1:7" ht="84.75" customHeight="1">
      <c r="A32" s="16" t="s">
        <v>157</v>
      </c>
      <c r="B32" s="41" t="s">
        <v>158</v>
      </c>
      <c r="C32" s="21">
        <v>385.8</v>
      </c>
      <c r="D32" s="8">
        <v>464.6</v>
      </c>
      <c r="E32" s="7">
        <v>358.7</v>
      </c>
      <c r="F32" s="18">
        <f t="shared" si="2"/>
        <v>77.20619888075764</v>
      </c>
      <c r="G32" s="18">
        <f t="shared" si="1"/>
        <v>92.97563504406428</v>
      </c>
    </row>
    <row r="33" spans="1:11" s="3" customFormat="1" ht="28.5" customHeight="1">
      <c r="A33" s="22" t="s">
        <v>49</v>
      </c>
      <c r="B33" s="55" t="s">
        <v>16</v>
      </c>
      <c r="C33" s="55">
        <v>151.4</v>
      </c>
      <c r="D33" s="9">
        <v>55</v>
      </c>
      <c r="E33" s="9">
        <v>117.2</v>
      </c>
      <c r="F33" s="18">
        <f t="shared" si="2"/>
        <v>213.0909090909091</v>
      </c>
      <c r="G33" s="18">
        <f aca="true" t="shared" si="3" ref="G33:G40">E33/C33*100</f>
        <v>77.4108322324967</v>
      </c>
      <c r="H33" s="1"/>
      <c r="I33" s="1"/>
      <c r="J33" s="1"/>
      <c r="K33" s="1"/>
    </row>
    <row r="34" spans="1:11" s="3" customFormat="1" ht="23.25" customHeight="1">
      <c r="A34" s="22" t="s">
        <v>50</v>
      </c>
      <c r="B34" s="55" t="s">
        <v>51</v>
      </c>
      <c r="C34" s="55">
        <v>57.3</v>
      </c>
      <c r="D34" s="9">
        <v>15</v>
      </c>
      <c r="E34" s="9">
        <v>67.1</v>
      </c>
      <c r="F34" s="18" t="s">
        <v>121</v>
      </c>
      <c r="G34" s="18">
        <f t="shared" si="3"/>
        <v>117.10296684118673</v>
      </c>
      <c r="H34" s="1"/>
      <c r="I34" s="1"/>
      <c r="J34" s="1"/>
      <c r="K34" s="1"/>
    </row>
    <row r="35" spans="1:7" ht="23.25" customHeight="1">
      <c r="A35" s="22" t="s">
        <v>35</v>
      </c>
      <c r="B35" s="55" t="s">
        <v>17</v>
      </c>
      <c r="C35" s="57">
        <v>3032.7</v>
      </c>
      <c r="D35" s="9">
        <v>17767.3</v>
      </c>
      <c r="E35" s="9">
        <v>19189</v>
      </c>
      <c r="F35" s="18">
        <f t="shared" si="2"/>
        <v>108.00177854823187</v>
      </c>
      <c r="G35" s="18">
        <f t="shared" si="3"/>
        <v>632.7365054242094</v>
      </c>
    </row>
    <row r="36" spans="1:7" ht="11.25" customHeight="1" hidden="1">
      <c r="A36" s="22"/>
      <c r="B36" s="55" t="s">
        <v>18</v>
      </c>
      <c r="C36" s="55"/>
      <c r="D36" s="9"/>
      <c r="E36" s="9"/>
      <c r="F36" s="18" t="e">
        <f t="shared" si="2"/>
        <v>#DIV/0!</v>
      </c>
      <c r="G36" s="18" t="e">
        <f t="shared" si="3"/>
        <v>#DIV/0!</v>
      </c>
    </row>
    <row r="37" spans="1:7" ht="11.25" customHeight="1" hidden="1">
      <c r="A37" s="22"/>
      <c r="B37" s="55" t="s">
        <v>19</v>
      </c>
      <c r="C37" s="55"/>
      <c r="D37" s="9"/>
      <c r="E37" s="9"/>
      <c r="F37" s="18" t="e">
        <f t="shared" si="2"/>
        <v>#DIV/0!</v>
      </c>
      <c r="G37" s="18" t="e">
        <f t="shared" si="3"/>
        <v>#DIV/0!</v>
      </c>
    </row>
    <row r="38" spans="1:7" ht="11.25" customHeight="1" hidden="1">
      <c r="A38" s="22"/>
      <c r="B38" s="55" t="s">
        <v>20</v>
      </c>
      <c r="C38" s="55"/>
      <c r="D38" s="9"/>
      <c r="E38" s="9"/>
      <c r="F38" s="18" t="e">
        <f t="shared" si="2"/>
        <v>#DIV/0!</v>
      </c>
      <c r="G38" s="18" t="e">
        <f t="shared" si="3"/>
        <v>#DIV/0!</v>
      </c>
    </row>
    <row r="39" spans="1:7" ht="11.25">
      <c r="A39" s="22" t="s">
        <v>52</v>
      </c>
      <c r="B39" s="55" t="s">
        <v>19</v>
      </c>
      <c r="C39" s="55">
        <v>291.9</v>
      </c>
      <c r="D39" s="9">
        <v>427.3</v>
      </c>
      <c r="E39" s="9">
        <v>341.6</v>
      </c>
      <c r="F39" s="18">
        <f t="shared" si="2"/>
        <v>79.94383337233793</v>
      </c>
      <c r="G39" s="18">
        <f t="shared" si="3"/>
        <v>117.02637889688252</v>
      </c>
    </row>
    <row r="40" spans="1:7" ht="11.25">
      <c r="A40" s="22" t="s">
        <v>53</v>
      </c>
      <c r="B40" s="55" t="s">
        <v>20</v>
      </c>
      <c r="C40" s="55">
        <v>0</v>
      </c>
      <c r="D40" s="9">
        <v>0</v>
      </c>
      <c r="E40" s="9">
        <v>0</v>
      </c>
      <c r="F40" s="18">
        <v>0</v>
      </c>
      <c r="G40" s="18" t="e">
        <f t="shared" si="3"/>
        <v>#DIV/0!</v>
      </c>
    </row>
    <row r="41" spans="1:7" ht="11.25">
      <c r="A41" s="16" t="s">
        <v>37</v>
      </c>
      <c r="B41" s="23" t="s">
        <v>27</v>
      </c>
      <c r="C41" s="9">
        <f>C42+C43+C44+C45</f>
        <v>133839.9</v>
      </c>
      <c r="D41" s="9">
        <f>D42+D43+D44+D45+D46</f>
        <v>225286.6</v>
      </c>
      <c r="E41" s="9">
        <f>E42+E43+E44+E45</f>
        <v>135842</v>
      </c>
      <c r="F41" s="18">
        <f aca="true" t="shared" si="4" ref="F41:F49">E41/D41*100</f>
        <v>60.2974167127561</v>
      </c>
      <c r="G41" s="18">
        <f>E41/C41*100</f>
        <v>101.49589173333213</v>
      </c>
    </row>
    <row r="42" spans="1:7" ht="24" customHeight="1">
      <c r="A42" s="16" t="s">
        <v>147</v>
      </c>
      <c r="B42" s="41" t="s">
        <v>148</v>
      </c>
      <c r="C42" s="30">
        <v>45960</v>
      </c>
      <c r="D42" s="8">
        <v>60045.1</v>
      </c>
      <c r="E42" s="7">
        <v>44121</v>
      </c>
      <c r="F42" s="18">
        <f t="shared" si="4"/>
        <v>73.47976770793953</v>
      </c>
      <c r="G42" s="18">
        <f aca="true" t="shared" si="5" ref="G42:G91">E42/C42*100</f>
        <v>95.99869451697128</v>
      </c>
    </row>
    <row r="43" spans="1:7" ht="36.75" customHeight="1">
      <c r="A43" s="16" t="s">
        <v>149</v>
      </c>
      <c r="B43" s="41" t="s">
        <v>150</v>
      </c>
      <c r="C43" s="30">
        <v>11936.6</v>
      </c>
      <c r="D43" s="8">
        <v>34967.4</v>
      </c>
      <c r="E43" s="7">
        <v>13006.8</v>
      </c>
      <c r="F43" s="18">
        <f t="shared" si="4"/>
        <v>37.19693199951955</v>
      </c>
      <c r="G43" s="18">
        <f t="shared" si="5"/>
        <v>108.9657021262336</v>
      </c>
    </row>
    <row r="44" spans="1:7" ht="22.5" customHeight="1">
      <c r="A44" s="16" t="s">
        <v>151</v>
      </c>
      <c r="B44" s="41" t="s">
        <v>152</v>
      </c>
      <c r="C44" s="30">
        <v>70190.3</v>
      </c>
      <c r="D44" s="8">
        <v>109014.4</v>
      </c>
      <c r="E44" s="7">
        <v>72778.3</v>
      </c>
      <c r="F44" s="18">
        <f t="shared" si="4"/>
        <v>66.76026286435555</v>
      </c>
      <c r="G44" s="18"/>
    </row>
    <row r="45" spans="1:7" ht="15" customHeight="1">
      <c r="A45" s="16" t="s">
        <v>153</v>
      </c>
      <c r="B45" s="41" t="s">
        <v>154</v>
      </c>
      <c r="C45" s="30">
        <v>5753</v>
      </c>
      <c r="D45" s="8">
        <v>21259.7</v>
      </c>
      <c r="E45" s="7">
        <v>5935.9</v>
      </c>
      <c r="F45" s="18">
        <f t="shared" si="4"/>
        <v>27.92090198826888</v>
      </c>
      <c r="G45" s="18"/>
    </row>
    <row r="46" spans="1:7" ht="45.75" customHeight="1">
      <c r="A46" s="16" t="s">
        <v>155</v>
      </c>
      <c r="B46" s="53" t="s">
        <v>36</v>
      </c>
      <c r="C46" s="31">
        <v>0</v>
      </c>
      <c r="D46" s="8">
        <v>0</v>
      </c>
      <c r="E46" s="7">
        <v>0</v>
      </c>
      <c r="F46" s="18" t="e">
        <f t="shared" si="4"/>
        <v>#DIV/0!</v>
      </c>
      <c r="G46" s="18" t="e">
        <f t="shared" si="5"/>
        <v>#DIV/0!</v>
      </c>
    </row>
    <row r="47" spans="1:7" ht="38.25" customHeight="1" hidden="1">
      <c r="A47" s="16"/>
      <c r="B47" s="21" t="s">
        <v>24</v>
      </c>
      <c r="C47" s="21"/>
      <c r="D47" s="8"/>
      <c r="E47" s="7"/>
      <c r="F47" s="18" t="e">
        <f t="shared" si="4"/>
        <v>#DIV/0!</v>
      </c>
      <c r="G47" s="18" t="e">
        <f t="shared" si="5"/>
        <v>#DIV/0!</v>
      </c>
    </row>
    <row r="48" spans="1:7" ht="0.75" customHeight="1" hidden="1">
      <c r="A48" s="16"/>
      <c r="B48" s="21" t="s">
        <v>25</v>
      </c>
      <c r="C48" s="21"/>
      <c r="D48" s="8"/>
      <c r="E48" s="7"/>
      <c r="F48" s="18" t="e">
        <f t="shared" si="4"/>
        <v>#DIV/0!</v>
      </c>
      <c r="G48" s="18" t="e">
        <f t="shared" si="5"/>
        <v>#DIV/0!</v>
      </c>
    </row>
    <row r="49" spans="1:7" ht="11.25">
      <c r="A49" s="16"/>
      <c r="B49" s="23" t="s">
        <v>28</v>
      </c>
      <c r="C49" s="32">
        <f>C14+C41</f>
        <v>163083.4</v>
      </c>
      <c r="D49" s="32">
        <f>D14+D41</f>
        <v>283326.5</v>
      </c>
      <c r="E49" s="32">
        <f>E14+E41</f>
        <v>185215.3</v>
      </c>
      <c r="F49" s="18">
        <f t="shared" si="4"/>
        <v>65.37168249351896</v>
      </c>
      <c r="G49" s="18">
        <f t="shared" si="5"/>
        <v>113.57090911766616</v>
      </c>
    </row>
    <row r="50" spans="1:7" ht="11.25">
      <c r="A50" s="16"/>
      <c r="B50" s="68" t="s">
        <v>1</v>
      </c>
      <c r="C50" s="68"/>
      <c r="D50" s="68"/>
      <c r="E50" s="68"/>
      <c r="F50" s="68"/>
      <c r="G50" s="18" t="s">
        <v>101</v>
      </c>
    </row>
    <row r="51" spans="1:7" ht="11.25">
      <c r="A51" s="33" t="s">
        <v>38</v>
      </c>
      <c r="B51" s="23" t="s">
        <v>0</v>
      </c>
      <c r="C51" s="10">
        <f>SUM(C52:C57)</f>
        <v>18292.7</v>
      </c>
      <c r="D51" s="10">
        <f>SUM(D52:D57)</f>
        <v>29960.3</v>
      </c>
      <c r="E51" s="10">
        <f>SUM(E52:E57)</f>
        <v>20404.5</v>
      </c>
      <c r="F51" s="36">
        <f>E51/D51*100</f>
        <v>68.10512578311968</v>
      </c>
      <c r="G51" s="18">
        <f t="shared" si="5"/>
        <v>111.54449589180385</v>
      </c>
    </row>
    <row r="52" spans="1:7" ht="33.75">
      <c r="A52" s="34" t="s">
        <v>110</v>
      </c>
      <c r="B52" s="35" t="s">
        <v>111</v>
      </c>
      <c r="C52" s="11">
        <v>912.7</v>
      </c>
      <c r="D52" s="11">
        <v>1285.1</v>
      </c>
      <c r="E52" s="11">
        <v>970.9</v>
      </c>
      <c r="F52" s="36">
        <f>E52/D52*100</f>
        <v>75.55054081394445</v>
      </c>
      <c r="G52" s="44">
        <f t="shared" si="5"/>
        <v>106.3766845622877</v>
      </c>
    </row>
    <row r="53" spans="1:7" ht="45">
      <c r="A53" s="34" t="s">
        <v>102</v>
      </c>
      <c r="B53" s="28" t="s">
        <v>103</v>
      </c>
      <c r="C53" s="11">
        <v>7643</v>
      </c>
      <c r="D53" s="11">
        <v>11426.7</v>
      </c>
      <c r="E53" s="11">
        <v>7790.5</v>
      </c>
      <c r="F53" s="36">
        <f>E53/D53*100</f>
        <v>68.17803915391146</v>
      </c>
      <c r="G53" s="44">
        <f t="shared" si="5"/>
        <v>101.92987046971085</v>
      </c>
    </row>
    <row r="54" spans="1:7" ht="11.25">
      <c r="A54" s="42" t="s">
        <v>116</v>
      </c>
      <c r="B54" s="28" t="s">
        <v>117</v>
      </c>
      <c r="C54" s="11">
        <v>17.4</v>
      </c>
      <c r="D54" s="11">
        <v>1.9</v>
      </c>
      <c r="E54" s="11">
        <v>0</v>
      </c>
      <c r="F54" s="36"/>
      <c r="G54" s="44"/>
    </row>
    <row r="55" spans="1:7" ht="33.75">
      <c r="A55" s="42" t="s">
        <v>104</v>
      </c>
      <c r="B55" s="28" t="s">
        <v>105</v>
      </c>
      <c r="C55" s="11">
        <v>2814.1</v>
      </c>
      <c r="D55" s="11">
        <v>4852.8</v>
      </c>
      <c r="E55" s="11">
        <v>3119.3</v>
      </c>
      <c r="F55" s="36">
        <f>E55/D55*100</f>
        <v>64.27835476425982</v>
      </c>
      <c r="G55" s="44">
        <f t="shared" si="5"/>
        <v>110.84538573611458</v>
      </c>
    </row>
    <row r="56" spans="1:7" ht="11.25">
      <c r="A56" s="42" t="s">
        <v>112</v>
      </c>
      <c r="B56" s="28" t="s">
        <v>113</v>
      </c>
      <c r="C56" s="11">
        <v>0</v>
      </c>
      <c r="D56" s="11">
        <v>100</v>
      </c>
      <c r="E56" s="11">
        <v>0</v>
      </c>
      <c r="F56" s="36">
        <f>E56/D56*100</f>
        <v>0</v>
      </c>
      <c r="G56" s="44" t="e">
        <f t="shared" si="5"/>
        <v>#DIV/0!</v>
      </c>
    </row>
    <row r="57" spans="1:7" ht="11.25">
      <c r="A57" s="34" t="s">
        <v>42</v>
      </c>
      <c r="B57" s="35" t="s">
        <v>43</v>
      </c>
      <c r="C57" s="35">
        <v>6905.5</v>
      </c>
      <c r="D57" s="11">
        <v>12293.8</v>
      </c>
      <c r="E57" s="11">
        <v>8523.8</v>
      </c>
      <c r="F57" s="36">
        <f aca="true" t="shared" si="6" ref="F57:F91">E57/D57*100</f>
        <v>69.33413590590378</v>
      </c>
      <c r="G57" s="44">
        <f t="shared" si="5"/>
        <v>123.43494316124828</v>
      </c>
    </row>
    <row r="58" spans="1:7" ht="22.5">
      <c r="A58" s="33" t="s">
        <v>56</v>
      </c>
      <c r="B58" s="23" t="s">
        <v>55</v>
      </c>
      <c r="C58" s="23">
        <f>SUM(C59:C59)</f>
        <v>885.4</v>
      </c>
      <c r="D58" s="23">
        <f>SUM(D59:D59)</f>
        <v>1441.1</v>
      </c>
      <c r="E58" s="23">
        <f>SUM(E59:E59)</f>
        <v>944.3</v>
      </c>
      <c r="F58" s="24">
        <f t="shared" si="6"/>
        <v>65.52633405037818</v>
      </c>
      <c r="G58" s="18">
        <f t="shared" si="5"/>
        <v>106.65236051502146</v>
      </c>
    </row>
    <row r="59" spans="1:7" ht="33.75">
      <c r="A59" s="34" t="s">
        <v>57</v>
      </c>
      <c r="B59" s="28" t="s">
        <v>58</v>
      </c>
      <c r="C59" s="35">
        <v>885.4</v>
      </c>
      <c r="D59" s="11">
        <v>1441.1</v>
      </c>
      <c r="E59" s="11">
        <v>944.3</v>
      </c>
      <c r="F59" s="36">
        <f t="shared" si="6"/>
        <v>65.52633405037818</v>
      </c>
      <c r="G59" s="44">
        <f t="shared" si="5"/>
        <v>106.65236051502146</v>
      </c>
    </row>
    <row r="60" spans="1:7" ht="11.25">
      <c r="A60" s="33" t="s">
        <v>39</v>
      </c>
      <c r="B60" s="23" t="s">
        <v>6</v>
      </c>
      <c r="C60" s="10">
        <f>SUM(C61:C64)</f>
        <v>7684.9</v>
      </c>
      <c r="D60" s="10">
        <f>SUM(D61:D64)</f>
        <v>24088.500000000004</v>
      </c>
      <c r="E60" s="10">
        <f>SUM(E61:E64)</f>
        <v>7141.9</v>
      </c>
      <c r="F60" s="24">
        <f t="shared" si="6"/>
        <v>29.648587500259456</v>
      </c>
      <c r="G60" s="18">
        <v>0</v>
      </c>
    </row>
    <row r="61" spans="1:7" ht="11.25">
      <c r="A61" s="34" t="s">
        <v>106</v>
      </c>
      <c r="B61" s="28" t="s">
        <v>107</v>
      </c>
      <c r="C61" s="11">
        <v>0</v>
      </c>
      <c r="D61" s="11">
        <v>48.7</v>
      </c>
      <c r="E61" s="11">
        <v>0</v>
      </c>
      <c r="F61" s="36">
        <f t="shared" si="6"/>
        <v>0</v>
      </c>
      <c r="G61" s="44">
        <v>0</v>
      </c>
    </row>
    <row r="62" spans="1:7" ht="11.25">
      <c r="A62" s="42" t="s">
        <v>159</v>
      </c>
      <c r="B62" s="28" t="s">
        <v>160</v>
      </c>
      <c r="C62" s="11">
        <v>0</v>
      </c>
      <c r="D62" s="11">
        <v>445.5</v>
      </c>
      <c r="E62" s="11">
        <v>0</v>
      </c>
      <c r="F62" s="36">
        <f t="shared" si="6"/>
        <v>0</v>
      </c>
      <c r="G62" s="44"/>
    </row>
    <row r="63" spans="1:11" s="37" customFormat="1" ht="11.25">
      <c r="A63" s="34" t="s">
        <v>44</v>
      </c>
      <c r="B63" s="35" t="s">
        <v>45</v>
      </c>
      <c r="C63" s="11">
        <v>7631.4</v>
      </c>
      <c r="D63" s="11">
        <v>21522.9</v>
      </c>
      <c r="E63" s="11">
        <v>6384.7</v>
      </c>
      <c r="F63" s="36">
        <f t="shared" si="6"/>
        <v>29.664682733274788</v>
      </c>
      <c r="G63" s="44">
        <v>0</v>
      </c>
      <c r="H63" s="1"/>
      <c r="I63" s="1"/>
      <c r="J63" s="1"/>
      <c r="K63" s="1"/>
    </row>
    <row r="64" spans="1:11" s="37" customFormat="1" ht="11.25">
      <c r="A64" s="42" t="s">
        <v>108</v>
      </c>
      <c r="B64" s="28" t="s">
        <v>109</v>
      </c>
      <c r="C64" s="11">
        <v>53.5</v>
      </c>
      <c r="D64" s="11">
        <v>2071.4</v>
      </c>
      <c r="E64" s="11">
        <v>757.2</v>
      </c>
      <c r="F64" s="36">
        <f t="shared" si="6"/>
        <v>36.554986965337456</v>
      </c>
      <c r="G64" s="44">
        <v>0</v>
      </c>
      <c r="H64" s="1"/>
      <c r="I64" s="1"/>
      <c r="J64" s="1"/>
      <c r="K64" s="1"/>
    </row>
    <row r="65" spans="1:7" ht="11.25">
      <c r="A65" s="33" t="s">
        <v>40</v>
      </c>
      <c r="B65" s="23" t="s">
        <v>8</v>
      </c>
      <c r="C65" s="10">
        <f>SUM(C66:C66)</f>
        <v>27.2</v>
      </c>
      <c r="D65" s="10">
        <f>SUM(D66:D66)</f>
        <v>795.4</v>
      </c>
      <c r="E65" s="10">
        <f>SUM(E66:E66)</f>
        <v>31.8</v>
      </c>
      <c r="F65" s="24">
        <f t="shared" si="6"/>
        <v>3.997988433492582</v>
      </c>
      <c r="G65" s="18">
        <v>0</v>
      </c>
    </row>
    <row r="66" spans="1:11" s="37" customFormat="1" ht="11.25">
      <c r="A66" s="42" t="s">
        <v>59</v>
      </c>
      <c r="B66" s="28" t="s">
        <v>60</v>
      </c>
      <c r="C66" s="35">
        <v>27.2</v>
      </c>
      <c r="D66" s="11">
        <v>795.4</v>
      </c>
      <c r="E66" s="11">
        <v>31.8</v>
      </c>
      <c r="F66" s="36">
        <f t="shared" si="6"/>
        <v>3.997988433492582</v>
      </c>
      <c r="G66" s="18">
        <v>0</v>
      </c>
      <c r="H66" s="1"/>
      <c r="I66" s="1"/>
      <c r="J66" s="1"/>
      <c r="K66" s="1"/>
    </row>
    <row r="67" spans="1:11" s="37" customFormat="1" ht="11.25">
      <c r="A67" s="33" t="s">
        <v>61</v>
      </c>
      <c r="B67" s="23" t="s">
        <v>54</v>
      </c>
      <c r="C67" s="38">
        <f>SUM(C68:C72)</f>
        <v>106623</v>
      </c>
      <c r="D67" s="38">
        <f>SUM(D68:D72)</f>
        <v>193167.30000000002</v>
      </c>
      <c r="E67" s="38">
        <f>SUM(E68:E72)</f>
        <v>111089.9</v>
      </c>
      <c r="F67" s="24">
        <f t="shared" si="6"/>
        <v>57.50968202175005</v>
      </c>
      <c r="G67" s="18">
        <f t="shared" si="5"/>
        <v>104.18943379946164</v>
      </c>
      <c r="H67" s="1"/>
      <c r="I67" s="1"/>
      <c r="J67" s="1"/>
      <c r="K67" s="1"/>
    </row>
    <row r="68" spans="1:11" s="37" customFormat="1" ht="11.25">
      <c r="A68" s="42" t="s">
        <v>62</v>
      </c>
      <c r="B68" s="28" t="s">
        <v>63</v>
      </c>
      <c r="C68" s="39">
        <v>18093</v>
      </c>
      <c r="D68" s="11">
        <v>26804.7</v>
      </c>
      <c r="E68" s="11">
        <v>18769.7</v>
      </c>
      <c r="F68" s="36">
        <f t="shared" si="6"/>
        <v>70.02391371662432</v>
      </c>
      <c r="G68" s="44">
        <f t="shared" si="5"/>
        <v>103.74012048858674</v>
      </c>
      <c r="H68" s="1"/>
      <c r="I68" s="1"/>
      <c r="J68" s="1"/>
      <c r="K68" s="1"/>
    </row>
    <row r="69" spans="1:11" s="37" customFormat="1" ht="11.25">
      <c r="A69" s="42" t="s">
        <v>64</v>
      </c>
      <c r="B69" s="28" t="s">
        <v>65</v>
      </c>
      <c r="C69" s="39">
        <v>74359.6</v>
      </c>
      <c r="D69" s="11">
        <v>147409.9</v>
      </c>
      <c r="E69" s="11">
        <v>79261.8</v>
      </c>
      <c r="F69" s="36">
        <f t="shared" si="6"/>
        <v>53.76965861858668</v>
      </c>
      <c r="G69" s="44">
        <f t="shared" si="5"/>
        <v>106.59255832468169</v>
      </c>
      <c r="H69" s="1"/>
      <c r="I69" s="1"/>
      <c r="J69" s="1"/>
      <c r="K69" s="1"/>
    </row>
    <row r="70" spans="1:11" s="37" customFormat="1" ht="11.25">
      <c r="A70" s="42" t="s">
        <v>114</v>
      </c>
      <c r="B70" s="28" t="s">
        <v>115</v>
      </c>
      <c r="C70" s="39">
        <v>9002.2</v>
      </c>
      <c r="D70" s="11">
        <v>10614.5</v>
      </c>
      <c r="E70" s="58">
        <v>7852.9</v>
      </c>
      <c r="F70" s="36">
        <f t="shared" si="6"/>
        <v>73.98275943285128</v>
      </c>
      <c r="G70" s="44"/>
      <c r="H70" s="1"/>
      <c r="I70" s="1"/>
      <c r="J70" s="1"/>
      <c r="K70" s="1"/>
    </row>
    <row r="71" spans="1:11" s="37" customFormat="1" ht="11.25">
      <c r="A71" s="42" t="s">
        <v>66</v>
      </c>
      <c r="B71" s="28" t="s">
        <v>67</v>
      </c>
      <c r="C71" s="39">
        <v>95.5</v>
      </c>
      <c r="D71" s="11">
        <v>41</v>
      </c>
      <c r="E71" s="11">
        <v>35.3</v>
      </c>
      <c r="F71" s="36">
        <f t="shared" si="6"/>
        <v>86.09756097560974</v>
      </c>
      <c r="G71" s="44">
        <f t="shared" si="5"/>
        <v>36.96335078534031</v>
      </c>
      <c r="H71" s="1"/>
      <c r="I71" s="1"/>
      <c r="J71" s="1"/>
      <c r="K71" s="1"/>
    </row>
    <row r="72" spans="1:11" s="37" customFormat="1" ht="11.25">
      <c r="A72" s="42" t="s">
        <v>68</v>
      </c>
      <c r="B72" s="28" t="s">
        <v>69</v>
      </c>
      <c r="C72" s="39">
        <v>5072.7</v>
      </c>
      <c r="D72" s="11">
        <v>8297.2</v>
      </c>
      <c r="E72" s="11">
        <v>5170.2</v>
      </c>
      <c r="F72" s="36">
        <f t="shared" si="6"/>
        <v>62.312587378874795</v>
      </c>
      <c r="G72" s="44">
        <f t="shared" si="5"/>
        <v>101.92205334437281</v>
      </c>
      <c r="H72" s="1"/>
      <c r="I72" s="1"/>
      <c r="J72" s="1"/>
      <c r="K72" s="1"/>
    </row>
    <row r="73" spans="1:11" s="37" customFormat="1" ht="11.25">
      <c r="A73" s="33" t="s">
        <v>70</v>
      </c>
      <c r="B73" s="23" t="s">
        <v>71</v>
      </c>
      <c r="C73" s="38">
        <f>SUM(C74:C75)</f>
        <v>17915.9</v>
      </c>
      <c r="D73" s="38">
        <f>SUM(D74:D75)</f>
        <v>33795.4</v>
      </c>
      <c r="E73" s="38">
        <f>SUM(E74:E75)</f>
        <v>24168.600000000002</v>
      </c>
      <c r="F73" s="24">
        <f t="shared" si="6"/>
        <v>71.51446646585039</v>
      </c>
      <c r="G73" s="18">
        <f t="shared" si="5"/>
        <v>134.9002841051803</v>
      </c>
      <c r="H73" s="1"/>
      <c r="I73" s="1"/>
      <c r="J73" s="1"/>
      <c r="K73" s="1"/>
    </row>
    <row r="74" spans="1:11" s="37" customFormat="1" ht="11.25">
      <c r="A74" s="42" t="s">
        <v>72</v>
      </c>
      <c r="B74" s="28" t="s">
        <v>73</v>
      </c>
      <c r="C74" s="39">
        <v>14592.1</v>
      </c>
      <c r="D74" s="11">
        <v>28921.9</v>
      </c>
      <c r="E74" s="11">
        <v>20783.4</v>
      </c>
      <c r="F74" s="36">
        <f t="shared" si="6"/>
        <v>71.8604241076831</v>
      </c>
      <c r="G74" s="44">
        <f t="shared" si="5"/>
        <v>142.42912260743827</v>
      </c>
      <c r="H74" s="1"/>
      <c r="I74" s="1"/>
      <c r="J74" s="1"/>
      <c r="K74" s="1"/>
    </row>
    <row r="75" spans="1:11" s="37" customFormat="1" ht="22.5">
      <c r="A75" s="42" t="s">
        <v>74</v>
      </c>
      <c r="B75" s="28" t="s">
        <v>75</v>
      </c>
      <c r="C75" s="39">
        <v>3323.8</v>
      </c>
      <c r="D75" s="11">
        <v>4873.5</v>
      </c>
      <c r="E75" s="11">
        <v>3385.2</v>
      </c>
      <c r="F75" s="36">
        <f t="shared" si="6"/>
        <v>69.46137273007079</v>
      </c>
      <c r="G75" s="44">
        <f t="shared" si="5"/>
        <v>101.84728323003789</v>
      </c>
      <c r="H75" s="1"/>
      <c r="I75" s="1"/>
      <c r="J75" s="1"/>
      <c r="K75" s="1"/>
    </row>
    <row r="76" spans="1:11" s="37" customFormat="1" ht="11.25">
      <c r="A76" s="33" t="s">
        <v>76</v>
      </c>
      <c r="B76" s="23" t="s">
        <v>77</v>
      </c>
      <c r="C76" s="38">
        <f>SUM(C77:C79)</f>
        <v>2345.6000000000004</v>
      </c>
      <c r="D76" s="38">
        <f>SUM(D77:D79)</f>
        <v>3542.8</v>
      </c>
      <c r="E76" s="38">
        <f>SUM(E77:E79)</f>
        <v>1974.7</v>
      </c>
      <c r="F76" s="24">
        <f t="shared" si="6"/>
        <v>55.73839900643559</v>
      </c>
      <c r="G76" s="18">
        <f t="shared" si="5"/>
        <v>84.18741473396997</v>
      </c>
      <c r="H76" s="1"/>
      <c r="I76" s="1"/>
      <c r="J76" s="1"/>
      <c r="K76" s="1"/>
    </row>
    <row r="77" spans="1:11" s="37" customFormat="1" ht="11.25">
      <c r="A77" s="34" t="s">
        <v>78</v>
      </c>
      <c r="B77" s="28" t="s">
        <v>79</v>
      </c>
      <c r="C77" s="39">
        <v>751.3</v>
      </c>
      <c r="D77" s="11">
        <v>516</v>
      </c>
      <c r="E77" s="11">
        <v>337.9</v>
      </c>
      <c r="F77" s="36">
        <v>0</v>
      </c>
      <c r="G77" s="44">
        <f t="shared" si="5"/>
        <v>44.97537601490749</v>
      </c>
      <c r="H77" s="1"/>
      <c r="I77" s="1"/>
      <c r="J77" s="1"/>
      <c r="K77" s="1"/>
    </row>
    <row r="78" spans="1:11" s="37" customFormat="1" ht="11.25">
      <c r="A78" s="34" t="s">
        <v>80</v>
      </c>
      <c r="B78" s="28" t="s">
        <v>81</v>
      </c>
      <c r="C78" s="39">
        <v>1348.5</v>
      </c>
      <c r="D78" s="11">
        <v>2383.5</v>
      </c>
      <c r="E78" s="11">
        <v>1323.1</v>
      </c>
      <c r="F78" s="36">
        <f t="shared" si="6"/>
        <v>55.51080344031886</v>
      </c>
      <c r="G78" s="44">
        <f t="shared" si="5"/>
        <v>98.11642565813867</v>
      </c>
      <c r="H78" s="1"/>
      <c r="I78" s="1"/>
      <c r="J78" s="1"/>
      <c r="K78" s="1"/>
    </row>
    <row r="79" spans="1:11" s="37" customFormat="1" ht="11.25">
      <c r="A79" s="42" t="s">
        <v>82</v>
      </c>
      <c r="B79" s="28" t="s">
        <v>83</v>
      </c>
      <c r="C79" s="39">
        <v>245.8</v>
      </c>
      <c r="D79" s="11">
        <v>643.3</v>
      </c>
      <c r="E79" s="11">
        <v>313.7</v>
      </c>
      <c r="F79" s="36">
        <f t="shared" si="6"/>
        <v>48.76418467278098</v>
      </c>
      <c r="G79" s="44">
        <f t="shared" si="5"/>
        <v>127.6240846216436</v>
      </c>
      <c r="H79" s="1"/>
      <c r="I79" s="1"/>
      <c r="J79" s="1"/>
      <c r="K79" s="1"/>
    </row>
    <row r="80" spans="1:11" s="37" customFormat="1" ht="11.25">
      <c r="A80" s="33" t="s">
        <v>84</v>
      </c>
      <c r="B80" s="23" t="s">
        <v>85</v>
      </c>
      <c r="C80" s="38">
        <f>SUM(C81:C82)</f>
        <v>4230.8</v>
      </c>
      <c r="D80" s="45">
        <f>SUM(D81:D82)</f>
        <v>4906.9</v>
      </c>
      <c r="E80" s="45">
        <f>SUM(E81:E82)</f>
        <v>3529.6</v>
      </c>
      <c r="F80" s="24">
        <f t="shared" si="6"/>
        <v>71.93136195968943</v>
      </c>
      <c r="G80" s="18">
        <f t="shared" si="5"/>
        <v>83.42630235416469</v>
      </c>
      <c r="H80" s="1"/>
      <c r="I80" s="1"/>
      <c r="J80" s="1"/>
      <c r="K80" s="1"/>
    </row>
    <row r="81" spans="1:11" s="37" customFormat="1" ht="11.25">
      <c r="A81" s="42" t="s">
        <v>86</v>
      </c>
      <c r="B81" s="28" t="s">
        <v>87</v>
      </c>
      <c r="C81" s="39">
        <v>4230.8</v>
      </c>
      <c r="D81" s="11">
        <v>4896.9</v>
      </c>
      <c r="E81" s="11">
        <v>3529.6</v>
      </c>
      <c r="F81" s="36">
        <f t="shared" si="6"/>
        <v>72.07825358900529</v>
      </c>
      <c r="G81" s="44">
        <f t="shared" si="5"/>
        <v>83.42630235416469</v>
      </c>
      <c r="H81" s="1"/>
      <c r="I81" s="1"/>
      <c r="J81" s="1"/>
      <c r="K81" s="1"/>
    </row>
    <row r="82" spans="1:11" s="37" customFormat="1" ht="11.25">
      <c r="A82" s="42" t="s">
        <v>88</v>
      </c>
      <c r="B82" s="28" t="s">
        <v>89</v>
      </c>
      <c r="C82" s="39">
        <v>0</v>
      </c>
      <c r="D82" s="11">
        <v>10</v>
      </c>
      <c r="E82" s="11">
        <v>0</v>
      </c>
      <c r="F82" s="36">
        <f t="shared" si="6"/>
        <v>0</v>
      </c>
      <c r="G82" s="44" t="e">
        <f t="shared" si="5"/>
        <v>#DIV/0!</v>
      </c>
      <c r="H82" s="1"/>
      <c r="I82" s="1"/>
      <c r="J82" s="1"/>
      <c r="K82" s="1"/>
    </row>
    <row r="83" spans="1:11" s="37" customFormat="1" ht="11.25">
      <c r="A83" s="33" t="s">
        <v>90</v>
      </c>
      <c r="B83" s="23" t="s">
        <v>91</v>
      </c>
      <c r="C83" s="38">
        <f>C84</f>
        <v>470</v>
      </c>
      <c r="D83" s="38">
        <f>D84</f>
        <v>829.3</v>
      </c>
      <c r="E83" s="38">
        <f>E84</f>
        <v>529.3</v>
      </c>
      <c r="F83" s="24">
        <f t="shared" si="6"/>
        <v>63.82491257687206</v>
      </c>
      <c r="G83" s="18">
        <f t="shared" si="5"/>
        <v>112.61702127659574</v>
      </c>
      <c r="H83" s="1"/>
      <c r="I83" s="1"/>
      <c r="J83" s="1"/>
      <c r="K83" s="1"/>
    </row>
    <row r="84" spans="1:11" s="37" customFormat="1" ht="11.25">
      <c r="A84" s="42" t="s">
        <v>92</v>
      </c>
      <c r="B84" s="28" t="s">
        <v>93</v>
      </c>
      <c r="C84" s="39">
        <v>470</v>
      </c>
      <c r="D84" s="11">
        <v>829.3</v>
      </c>
      <c r="E84" s="11">
        <v>529.3</v>
      </c>
      <c r="F84" s="36">
        <f t="shared" si="6"/>
        <v>63.82491257687206</v>
      </c>
      <c r="G84" s="44">
        <f t="shared" si="5"/>
        <v>112.61702127659574</v>
      </c>
      <c r="H84" s="1"/>
      <c r="I84" s="1"/>
      <c r="J84" s="1"/>
      <c r="K84" s="1"/>
    </row>
    <row r="85" spans="1:11" s="37" customFormat="1" ht="22.5">
      <c r="A85" s="33" t="s">
        <v>94</v>
      </c>
      <c r="B85" s="23" t="s">
        <v>95</v>
      </c>
      <c r="C85" s="10">
        <f>C86</f>
        <v>0</v>
      </c>
      <c r="D85" s="10">
        <f>D86</f>
        <v>7</v>
      </c>
      <c r="E85" s="10">
        <f>E86</f>
        <v>0.8</v>
      </c>
      <c r="F85" s="24">
        <f>E85/D85*100</f>
        <v>11.428571428571429</v>
      </c>
      <c r="G85" s="18">
        <v>0</v>
      </c>
      <c r="H85" s="1"/>
      <c r="I85" s="1"/>
      <c r="J85" s="1"/>
      <c r="K85" s="1"/>
    </row>
    <row r="86" spans="1:11" s="37" customFormat="1" ht="22.5">
      <c r="A86" s="42" t="s">
        <v>96</v>
      </c>
      <c r="B86" s="28" t="s">
        <v>97</v>
      </c>
      <c r="C86" s="38">
        <v>0</v>
      </c>
      <c r="D86" s="11">
        <v>7</v>
      </c>
      <c r="E86" s="11">
        <v>0.8</v>
      </c>
      <c r="F86" s="36">
        <f t="shared" si="6"/>
        <v>11.428571428571429</v>
      </c>
      <c r="G86" s="44">
        <v>0</v>
      </c>
      <c r="H86" s="1"/>
      <c r="I86" s="1"/>
      <c r="J86" s="1"/>
      <c r="K86" s="1"/>
    </row>
    <row r="87" spans="1:7" ht="22.5">
      <c r="A87" s="33" t="s">
        <v>41</v>
      </c>
      <c r="B87" s="23" t="s">
        <v>29</v>
      </c>
      <c r="C87" s="38">
        <v>982.6</v>
      </c>
      <c r="D87" s="38">
        <f>SUM(D88:D89)</f>
        <v>527.8</v>
      </c>
      <c r="E87" s="38">
        <f>SUM(E88:E89)</f>
        <v>385</v>
      </c>
      <c r="F87" s="24">
        <f t="shared" si="6"/>
        <v>72.94429708222813</v>
      </c>
      <c r="G87" s="18">
        <f t="shared" si="5"/>
        <v>39.18176267046611</v>
      </c>
    </row>
    <row r="88" spans="1:7" ht="11.25">
      <c r="A88" s="34" t="s">
        <v>98</v>
      </c>
      <c r="B88" s="35" t="s">
        <v>99</v>
      </c>
      <c r="C88" s="39">
        <v>666.5</v>
      </c>
      <c r="D88" s="11">
        <v>527.8</v>
      </c>
      <c r="E88" s="11">
        <v>385</v>
      </c>
      <c r="F88" s="36">
        <f t="shared" si="6"/>
        <v>72.94429708222813</v>
      </c>
      <c r="G88" s="44">
        <f t="shared" si="5"/>
        <v>57.764441110277566</v>
      </c>
    </row>
    <row r="89" spans="1:11" s="37" customFormat="1" ht="22.5">
      <c r="A89" s="34" t="s">
        <v>46</v>
      </c>
      <c r="B89" s="28" t="s">
        <v>100</v>
      </c>
      <c r="C89" s="39">
        <v>316.1</v>
      </c>
      <c r="D89" s="11">
        <v>0</v>
      </c>
      <c r="E89" s="11">
        <v>0</v>
      </c>
      <c r="F89" s="36" t="e">
        <f t="shared" si="6"/>
        <v>#DIV/0!</v>
      </c>
      <c r="G89" s="44">
        <f t="shared" si="5"/>
        <v>0</v>
      </c>
      <c r="H89" s="1"/>
      <c r="I89" s="1"/>
      <c r="J89" s="1"/>
      <c r="K89" s="1"/>
    </row>
    <row r="90" spans="1:7" ht="11.25">
      <c r="A90" s="16"/>
      <c r="B90" s="23" t="s">
        <v>28</v>
      </c>
      <c r="C90" s="43">
        <f>C51+C58+C60+C65+C67+C73+C76+C80+C83+C85+C87</f>
        <v>159458.1</v>
      </c>
      <c r="D90" s="43">
        <f>D51+D58+D60+D65+D67+D73+D76+D80+D83+D85+D87</f>
        <v>293061.80000000005</v>
      </c>
      <c r="E90" s="43">
        <f>E51+E58+E60+E65+E67+E73+E76+E80+E83+E85+E87</f>
        <v>170200.4</v>
      </c>
      <c r="F90" s="24">
        <f t="shared" si="6"/>
        <v>58.07662411136489</v>
      </c>
      <c r="G90" s="18">
        <f t="shared" si="5"/>
        <v>106.73675404385226</v>
      </c>
    </row>
    <row r="91" spans="1:7" ht="22.5">
      <c r="A91" s="16"/>
      <c r="B91" s="23" t="s">
        <v>21</v>
      </c>
      <c r="C91" s="40">
        <f>C49-C90</f>
        <v>3625.2999999999884</v>
      </c>
      <c r="D91" s="10">
        <f>D49-D90</f>
        <v>-9735.300000000047</v>
      </c>
      <c r="E91" s="10">
        <f>E49-E90</f>
        <v>15014.899999999994</v>
      </c>
      <c r="F91" s="24">
        <f t="shared" si="6"/>
        <v>-154.2315080172149</v>
      </c>
      <c r="G91" s="18">
        <f t="shared" si="5"/>
        <v>414.1698618045415</v>
      </c>
    </row>
    <row r="92" spans="1:7" ht="11.25">
      <c r="A92" s="16"/>
      <c r="B92" s="68" t="s">
        <v>30</v>
      </c>
      <c r="C92" s="68"/>
      <c r="D92" s="68"/>
      <c r="E92" s="68"/>
      <c r="F92" s="68"/>
      <c r="G92" s="14"/>
    </row>
    <row r="93" spans="1:7" ht="11.25">
      <c r="A93" s="16"/>
      <c r="B93" s="48" t="s">
        <v>120</v>
      </c>
      <c r="C93" s="47">
        <v>-3625.3</v>
      </c>
      <c r="D93" s="49">
        <v>9735.3</v>
      </c>
      <c r="E93" s="49">
        <v>-15014.9</v>
      </c>
      <c r="F93" s="47"/>
      <c r="G93" s="47"/>
    </row>
    <row r="94" spans="1:11" s="4" customFormat="1" ht="22.5">
      <c r="A94" s="27"/>
      <c r="B94" s="25" t="s">
        <v>22</v>
      </c>
      <c r="C94" s="25"/>
      <c r="D94" s="12"/>
      <c r="E94" s="12"/>
      <c r="F94" s="26"/>
      <c r="G94" s="26"/>
      <c r="H94" s="1"/>
      <c r="I94" s="1"/>
      <c r="J94" s="1"/>
      <c r="K94" s="1"/>
    </row>
    <row r="95" spans="1:11" s="4" customFormat="1" ht="22.5">
      <c r="A95" s="27"/>
      <c r="B95" s="28" t="s">
        <v>23</v>
      </c>
      <c r="C95" s="25"/>
      <c r="D95" s="12">
        <v>5000</v>
      </c>
      <c r="E95" s="12">
        <v>5000</v>
      </c>
      <c r="F95" s="26"/>
      <c r="G95" s="26"/>
      <c r="H95" s="1"/>
      <c r="I95" s="1"/>
      <c r="J95" s="1"/>
      <c r="K95" s="1"/>
    </row>
    <row r="96" spans="1:7" ht="25.5" customHeight="1">
      <c r="A96" s="16"/>
      <c r="B96" s="28" t="s">
        <v>23</v>
      </c>
      <c r="C96" s="28"/>
      <c r="D96" s="12">
        <v>-3000</v>
      </c>
      <c r="E96" s="12">
        <v>-3000</v>
      </c>
      <c r="F96" s="26"/>
      <c r="G96" s="26"/>
    </row>
    <row r="97" spans="1:11" s="4" customFormat="1" ht="22.5">
      <c r="A97" s="27"/>
      <c r="B97" s="25" t="s">
        <v>2</v>
      </c>
      <c r="C97" s="25"/>
      <c r="D97" s="12"/>
      <c r="E97" s="12"/>
      <c r="F97" s="26"/>
      <c r="G97" s="26"/>
      <c r="H97" s="1"/>
      <c r="I97" s="1"/>
      <c r="J97" s="1"/>
      <c r="K97" s="1"/>
    </row>
    <row r="98" spans="1:11" s="4" customFormat="1" ht="22.5">
      <c r="A98" s="27"/>
      <c r="B98" s="25" t="s">
        <v>3</v>
      </c>
      <c r="C98" s="12">
        <v>-3625.3</v>
      </c>
      <c r="D98" s="4">
        <v>7735.3</v>
      </c>
      <c r="E98" s="12">
        <v>-17014.9</v>
      </c>
      <c r="F98" s="26"/>
      <c r="G98" s="26"/>
      <c r="H98" s="1"/>
      <c r="I98" s="1"/>
      <c r="J98" s="1"/>
      <c r="K98" s="1"/>
    </row>
    <row r="99" spans="1:7" ht="11.25">
      <c r="A99" s="16"/>
      <c r="B99" s="23" t="s">
        <v>28</v>
      </c>
      <c r="C99" s="10">
        <f>SUM(C94:C98)</f>
        <v>-3625.3</v>
      </c>
      <c r="D99" s="10">
        <f>SUM(D94:D98)</f>
        <v>9735.3</v>
      </c>
      <c r="E99" s="10">
        <f>SUM(E94:E98)</f>
        <v>-15014.900000000001</v>
      </c>
      <c r="F99" s="24"/>
      <c r="G99" s="24"/>
    </row>
    <row r="100" spans="1:7" ht="45" customHeight="1">
      <c r="A100" s="63" t="s">
        <v>126</v>
      </c>
      <c r="B100" s="64"/>
      <c r="C100" s="64"/>
      <c r="D100" s="64"/>
      <c r="E100" s="64"/>
      <c r="F100" s="64"/>
      <c r="G100" s="64"/>
    </row>
  </sheetData>
  <sheetProtection/>
  <mergeCells count="19">
    <mergeCell ref="B13:F13"/>
    <mergeCell ref="B50:F50"/>
    <mergeCell ref="B92:F92"/>
    <mergeCell ref="A7:G10"/>
    <mergeCell ref="A1:G1"/>
    <mergeCell ref="A3:B3"/>
    <mergeCell ref="C3:E3"/>
    <mergeCell ref="F3:G3"/>
    <mergeCell ref="A4:B4"/>
    <mergeCell ref="A5:B5"/>
    <mergeCell ref="A6:B6"/>
    <mergeCell ref="A2:G2"/>
    <mergeCell ref="A100:G100"/>
    <mergeCell ref="C4:E4"/>
    <mergeCell ref="C5:E5"/>
    <mergeCell ref="C6:E6"/>
    <mergeCell ref="F6:G6"/>
    <mergeCell ref="F5:G5"/>
    <mergeCell ref="F4:G4"/>
  </mergeCells>
  <printOptions horizontalCentered="1"/>
  <pageMargins left="0.5905511811023623" right="0.3937007874015748" top="0.5511811023622047" bottom="0.5905511811023623" header="0.5905511811023623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2019-07-19T12:04:30Z</cp:lastPrinted>
  <dcterms:created xsi:type="dcterms:W3CDTF">2009-04-17T07:03:32Z</dcterms:created>
  <dcterms:modified xsi:type="dcterms:W3CDTF">2019-10-15T06:23:44Z</dcterms:modified>
  <cp:category/>
  <cp:version/>
  <cp:contentType/>
  <cp:contentStatus/>
</cp:coreProperties>
</file>